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Elszámoló lap" sheetId="1" r:id="rId1"/>
    <sheet name="összesítés" sheetId="2" r:id="rId2"/>
  </sheets>
  <definedNames>
    <definedName name="_ftn1" localSheetId="1">'összesítés'!$B$27</definedName>
    <definedName name="_ftn2" localSheetId="1">'összesítés'!$B$28</definedName>
    <definedName name="_ftnref1" localSheetId="1">'összesítés'!$B$1</definedName>
    <definedName name="_ftnref2" localSheetId="1">'összesítés'!$B$24</definedName>
    <definedName name="_xlnm.Print_Area" localSheetId="0">'Elszámoló lap'!$A$1:$I$29</definedName>
  </definedNames>
  <calcPr fullCalcOnLoad="1"/>
</workbook>
</file>

<file path=xl/sharedStrings.xml><?xml version="1.0" encoding="utf-8"?>
<sst xmlns="http://schemas.openxmlformats.org/spreadsheetml/2006/main" count="75" uniqueCount="68">
  <si>
    <t>Sorszám</t>
  </si>
  <si>
    <t>Számla száma</t>
  </si>
  <si>
    <t>Számla kiállításának dátuma</t>
  </si>
  <si>
    <t>Pénztári vagy bankbizonylat kelte</t>
  </si>
  <si>
    <t>A bizonylatok kiállítójának (szállítójának) megnevezése</t>
  </si>
  <si>
    <t>A termék vagy szolgáltatás megnevezése</t>
  </si>
  <si>
    <t>A számla nettó értéke Ft-ban</t>
  </si>
  <si>
    <t>A számla bruttó értéke Ft-ban</t>
  </si>
  <si>
    <t>Támogatáshoz felhasznált összeg</t>
  </si>
  <si>
    <t>1.</t>
  </si>
  <si>
    <t>2.</t>
  </si>
  <si>
    <t>3.</t>
  </si>
  <si>
    <t>4.</t>
  </si>
  <si>
    <t>5.</t>
  </si>
  <si>
    <t>Összesen:</t>
  </si>
  <si>
    <t>Kelt: …………………………………………………</t>
  </si>
  <si>
    <t>Program vagy tevékenység összes költsége</t>
  </si>
  <si>
    <t>(ezer Ft)</t>
  </si>
  <si>
    <t>Igényelt támogatás összege (ezer Ft)</t>
  </si>
  <si>
    <t>Személyi költségek összesen:</t>
  </si>
  <si>
    <t>- kereset-kiegészítés, célfeladat</t>
  </si>
  <si>
    <t>Projekt koordináció és szupervizió</t>
  </si>
  <si>
    <t>- megbízási díj</t>
  </si>
  <si>
    <t>- szerzői díj</t>
  </si>
  <si>
    <t>Munkaadót terhelő járulékok és szociális hozzájárulási adó összesen:</t>
  </si>
  <si>
    <t>- egészségügyi hozzájárulás</t>
  </si>
  <si>
    <t>- szociális hozzájárulási adó</t>
  </si>
  <si>
    <t>Közvetlen dologi költségek összesen:</t>
  </si>
  <si>
    <t>Rendezvény költségei (étkezés, terembérlet, technikai eszközök)</t>
  </si>
  <si>
    <t xml:space="preserve">U Stream </t>
  </si>
  <si>
    <t>PR, hirdetés</t>
  </si>
  <si>
    <t>Konferencia anyagok nyomtatása, papír költség</t>
  </si>
  <si>
    <t>Közvetett dologi költségek:</t>
  </si>
  <si>
    <t>- Átalány közvetett költség (rezsi, bérleti díj, irodaszerek stb.)</t>
  </si>
  <si>
    <t>Összesen</t>
  </si>
  <si>
    <t>Elszámolás</t>
  </si>
  <si>
    <t>GVH1</t>
  </si>
  <si>
    <t>GVH2</t>
  </si>
  <si>
    <t>GVH3</t>
  </si>
  <si>
    <t>GVH4</t>
  </si>
  <si>
    <t>GVH5</t>
  </si>
  <si>
    <t>Kedvezményezett neve és székhelye: Transparency International Magyarország Alapítvány</t>
  </si>
  <si>
    <t>Program vagy tevékenység elnevezése: A tudatos fogyasztói döntéshozatal kulturájának fejlesztése és terjesztése</t>
  </si>
  <si>
    <t>A program vagy tevékenység befejezésének határideje: 2016 december 31</t>
  </si>
  <si>
    <t>A program vagy tevékenység megvalósításának teljes összege: 1 952 150 Ft.</t>
  </si>
  <si>
    <t>Saját forrás összege: 0 Ft.</t>
  </si>
  <si>
    <t>Bevétel összege: 1 952 150 Ft.</t>
  </si>
  <si>
    <t>A támogatás összege: 1 952 150 Ft.</t>
  </si>
  <si>
    <t>Képszerkesztőség Kft.</t>
  </si>
  <si>
    <t>President Management Kft.</t>
  </si>
  <si>
    <t>GVH6</t>
  </si>
  <si>
    <t>111892</t>
  </si>
  <si>
    <t>KSZ-2016-191</t>
  </si>
  <si>
    <t>111894</t>
  </si>
  <si>
    <t>Alulírott, Martin József Péter igazolom, hogy a kimutatásban szerepeltetettek az érvényes pénzügyi és számviteli rendelkezéseknek megfelelően kerültek felhasználásra, kifizetésre és könyvelésre.</t>
  </si>
  <si>
    <t>Kimutatás a AL/776-2/2016 iktatószámú támogatási szerződés keretében biztosított támogatás felhasználásáról</t>
  </si>
  <si>
    <t>PR költség - rendezvény fotózás / 89/2016/E</t>
  </si>
  <si>
    <t>Rendezvény költségei -terembérlet/szállás/étkezés  / 95/2016/P</t>
  </si>
  <si>
    <t>Rendezvény költségei -terembérlet / 96/2016/P</t>
  </si>
  <si>
    <t>……………………………………                    a Kedvezményezett képviselőjének               cégszerű aláírása</t>
  </si>
  <si>
    <t>Kapcsolattartó személy neve: Nagy Gabriella</t>
  </si>
  <si>
    <t>Támogatási szerződés iktatószáma: AL/776-2/2016</t>
  </si>
  <si>
    <t>Q5 Kereskedelmi Kft.</t>
  </si>
  <si>
    <t>QKE1-SZ-1556264</t>
  </si>
  <si>
    <t>Streem - 132/2016/P</t>
  </si>
  <si>
    <t>Profix-Copy 2000 Kft.</t>
  </si>
  <si>
    <t>fénymásolás - 94/2016/P</t>
  </si>
  <si>
    <t>899/2016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</si>
</sst>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yyyy/\ m/\ d\."/>
    <numFmt numFmtId="169" formatCode="[$¥€-2]\ #\ ##,000_);[Red]\([$€-2]\ #\ ##,000\)"/>
    <numFmt numFmtId="170" formatCode="0.000"/>
    <numFmt numFmtId="171" formatCode="_-* #,##0\ &quot;Ft&quot;_-;\-* #,##0\ &quot;Ft&quot;_-;_-* &quot;-&quot;??\ &quot;Ft&quot;_-;_-@_-"/>
    <numFmt numFmtId="172" formatCode="#,##0\ [$HUF]"/>
    <numFmt numFmtId="173" formatCode="#,##0_ ;\-#,##0\ "/>
    <numFmt numFmtId="174" formatCode="yyyy/mm/dd;@"/>
    <numFmt numFmtId="175" formatCode="[$-409]d\-mmm\-yyyy;@"/>
    <numFmt numFmtId="176" formatCode="#,##0.0"/>
    <numFmt numFmtId="177" formatCode="#,##0.00000"/>
    <numFmt numFmtId="178" formatCode="#,##0.0000"/>
    <numFmt numFmtId="179" formatCode="#,##0.00\ [$EUR]"/>
    <numFmt numFmtId="180" formatCode="#,###,"/>
    <numFmt numFmtId="181" formatCode="yyyy\.mm\.dd\."/>
    <numFmt numFmtId="182" formatCode="#,###,;[Red]\-#,###,"/>
  </numFmts>
  <fonts count="49">
    <font>
      <sz val="10"/>
      <name val="Arial CE"/>
      <family val="0"/>
    </font>
    <font>
      <b/>
      <sz val="8"/>
      <name val="HTimes"/>
      <family val="0"/>
    </font>
    <font>
      <b/>
      <sz val="10"/>
      <name val="HTimes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6">
      <alignment horizontal="center" vertical="center" wrapText="1"/>
      <protection/>
    </xf>
    <xf numFmtId="164" fontId="1" fillId="28" borderId="7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0" fillId="29" borderId="9" applyNumberFormat="0" applyFont="0" applyAlignment="0" applyProtection="0"/>
    <xf numFmtId="0" fontId="40" fillId="30" borderId="0" applyNumberFormat="0" applyBorder="0" applyAlignment="0" applyProtection="0"/>
    <xf numFmtId="0" fontId="41" fillId="31" borderId="10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1" borderId="1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12">
      <alignment vertical="center" wrapText="1"/>
      <protection/>
    </xf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justify" vertical="center" wrapText="1"/>
    </xf>
    <xf numFmtId="0" fontId="47" fillId="0" borderId="16" xfId="0" applyFont="1" applyBorder="1" applyAlignment="1">
      <alignment horizontal="left" vertical="center" wrapText="1" indent="1"/>
    </xf>
    <xf numFmtId="3" fontId="47" fillId="0" borderId="15" xfId="0" applyNumberFormat="1" applyFont="1" applyBorder="1" applyAlignment="1">
      <alignment horizontal="left" vertical="center" wrapText="1"/>
    </xf>
    <xf numFmtId="3" fontId="47" fillId="0" borderId="15" xfId="0" applyNumberFormat="1" applyFont="1" applyBorder="1" applyAlignment="1">
      <alignment horizontal="justify" vertical="center" wrapText="1"/>
    </xf>
    <xf numFmtId="0" fontId="3" fillId="0" borderId="0" xfId="53" applyAlignment="1" applyProtection="1">
      <alignment horizontal="justify" vertical="center"/>
      <protection/>
    </xf>
    <xf numFmtId="3" fontId="8" fillId="0" borderId="15" xfId="0" applyNumberFormat="1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4" fontId="5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4" fontId="5" fillId="0" borderId="13" xfId="0" applyNumberFormat="1" applyFont="1" applyBorder="1" applyAlignment="1">
      <alignment wrapText="1"/>
    </xf>
    <xf numFmtId="0" fontId="5" fillId="34" borderId="6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4" borderId="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3" fillId="0" borderId="24" xfId="53" applyBorder="1" applyAlignment="1" applyProtection="1">
      <alignment horizontal="justify" vertical="center" wrapText="1"/>
      <protection/>
    </xf>
    <xf numFmtId="0" fontId="3" fillId="0" borderId="16" xfId="53" applyBorder="1" applyAlignment="1" applyProtection="1">
      <alignment horizontal="justify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Flsima" xfId="51"/>
    <cellStyle name="Fltonus" xfId="52"/>
    <cellStyle name="Hyperlink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Normal 2" xfId="60"/>
    <cellStyle name="Normál 2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Összesen" xfId="69"/>
    <cellStyle name="Currency" xfId="70"/>
    <cellStyle name="Currency [0]" xfId="71"/>
    <cellStyle name="Pénznem 2" xfId="72"/>
    <cellStyle name="Rossz" xfId="73"/>
    <cellStyle name="Semleges" xfId="74"/>
    <cellStyle name="Számítás" xfId="75"/>
    <cellStyle name="Percent" xfId="76"/>
    <cellStyle name="Százalék 2" xfId="77"/>
    <cellStyle name="Tetelfelkovf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K17" sqref="K17:K18"/>
    </sheetView>
  </sheetViews>
  <sheetFormatPr defaultColWidth="9.00390625" defaultRowHeight="12.75"/>
  <cols>
    <col min="1" max="1" width="11.375" style="3" customWidth="1"/>
    <col min="2" max="3" width="13.75390625" style="3" customWidth="1"/>
    <col min="4" max="4" width="15.75390625" style="3" customWidth="1"/>
    <col min="5" max="5" width="20.75390625" style="3" customWidth="1"/>
    <col min="6" max="6" width="24.375" style="3" customWidth="1"/>
    <col min="7" max="9" width="13.75390625" style="3" customWidth="1"/>
    <col min="10" max="10" width="10.125" style="3" bestFit="1" customWidth="1"/>
    <col min="11" max="11" width="12.25390625" style="3" customWidth="1"/>
    <col min="12" max="12" width="10.75390625" style="3" bestFit="1" customWidth="1"/>
    <col min="13" max="16384" width="9.125" style="3" customWidth="1"/>
  </cols>
  <sheetData>
    <row r="1" spans="1:11" s="1" customFormat="1" ht="19.5" customHeight="1">
      <c r="A1" s="26" t="s">
        <v>41</v>
      </c>
      <c r="B1" s="27"/>
      <c r="C1" s="27"/>
      <c r="D1" s="27"/>
      <c r="E1" s="27"/>
      <c r="F1" s="27"/>
      <c r="G1" s="27"/>
      <c r="H1" s="27"/>
      <c r="I1" s="28"/>
      <c r="K1" s="20"/>
    </row>
    <row r="2" spans="1:11" s="1" customFormat="1" ht="19.5" customHeight="1">
      <c r="A2" s="26" t="s">
        <v>61</v>
      </c>
      <c r="B2" s="27"/>
      <c r="C2" s="27"/>
      <c r="D2" s="27"/>
      <c r="E2" s="27"/>
      <c r="F2" s="27"/>
      <c r="G2" s="27"/>
      <c r="H2" s="27"/>
      <c r="I2" s="28"/>
      <c r="K2" s="20"/>
    </row>
    <row r="3" spans="1:9" s="1" customFormat="1" ht="19.5" customHeight="1">
      <c r="A3" s="26" t="s">
        <v>42</v>
      </c>
      <c r="B3" s="27"/>
      <c r="C3" s="27"/>
      <c r="D3" s="27"/>
      <c r="E3" s="27"/>
      <c r="F3" s="27"/>
      <c r="G3" s="27"/>
      <c r="H3" s="27"/>
      <c r="I3" s="28"/>
    </row>
    <row r="4" spans="1:9" s="2" customFormat="1" ht="19.5" customHeight="1">
      <c r="A4" s="26" t="s">
        <v>60</v>
      </c>
      <c r="B4" s="27"/>
      <c r="C4" s="27"/>
      <c r="D4" s="27"/>
      <c r="E4" s="27"/>
      <c r="F4" s="27"/>
      <c r="G4" s="27"/>
      <c r="H4" s="27"/>
      <c r="I4" s="28"/>
    </row>
    <row r="5" spans="1:9" s="2" customFormat="1" ht="19.5" customHeight="1">
      <c r="A5" s="26" t="s">
        <v>43</v>
      </c>
      <c r="B5" s="27"/>
      <c r="C5" s="27"/>
      <c r="D5" s="27"/>
      <c r="E5" s="27"/>
      <c r="F5" s="27"/>
      <c r="G5" s="27"/>
      <c r="H5" s="27"/>
      <c r="I5" s="28"/>
    </row>
    <row r="6" spans="1:9" s="2" customFormat="1" ht="19.5" customHeight="1">
      <c r="A6" s="26" t="s">
        <v>44</v>
      </c>
      <c r="B6" s="27"/>
      <c r="C6" s="27"/>
      <c r="D6" s="27"/>
      <c r="E6" s="27"/>
      <c r="F6" s="27"/>
      <c r="G6" s="27"/>
      <c r="H6" s="27"/>
      <c r="I6" s="28"/>
    </row>
    <row r="7" spans="1:9" s="2" customFormat="1" ht="19.5" customHeight="1">
      <c r="A7" s="26" t="s">
        <v>45</v>
      </c>
      <c r="B7" s="27"/>
      <c r="C7" s="27"/>
      <c r="D7" s="27"/>
      <c r="E7" s="27"/>
      <c r="F7" s="27"/>
      <c r="G7" s="27"/>
      <c r="H7" s="27"/>
      <c r="I7" s="28"/>
    </row>
    <row r="8" spans="1:9" s="2" customFormat="1" ht="19.5" customHeight="1">
      <c r="A8" s="26" t="s">
        <v>46</v>
      </c>
      <c r="B8" s="27"/>
      <c r="C8" s="27"/>
      <c r="D8" s="27"/>
      <c r="E8" s="27"/>
      <c r="F8" s="27"/>
      <c r="G8" s="27"/>
      <c r="H8" s="27"/>
      <c r="I8" s="28"/>
    </row>
    <row r="9" spans="1:9" s="2" customFormat="1" ht="19.5" customHeight="1">
      <c r="A9" s="26" t="s">
        <v>47</v>
      </c>
      <c r="B9" s="27"/>
      <c r="C9" s="27"/>
      <c r="D9" s="27"/>
      <c r="E9" s="27"/>
      <c r="F9" s="27"/>
      <c r="G9" s="27"/>
      <c r="H9" s="27"/>
      <c r="I9" s="28"/>
    </row>
    <row r="10" spans="1:9" ht="34.5" customHeight="1">
      <c r="A10" s="32" t="s">
        <v>55</v>
      </c>
      <c r="B10" s="33"/>
      <c r="C10" s="33"/>
      <c r="D10" s="33"/>
      <c r="E10" s="33"/>
      <c r="F10" s="33"/>
      <c r="G10" s="33"/>
      <c r="H10" s="33"/>
      <c r="I10" s="34"/>
    </row>
    <row r="11" spans="1:9" ht="63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</row>
    <row r="12" spans="1:11" ht="30">
      <c r="A12" s="4" t="s">
        <v>9</v>
      </c>
      <c r="B12" s="21" t="s">
        <v>51</v>
      </c>
      <c r="C12" s="23">
        <v>42671</v>
      </c>
      <c r="D12" s="25">
        <v>42684</v>
      </c>
      <c r="E12" s="22" t="s">
        <v>49</v>
      </c>
      <c r="F12" s="21" t="s">
        <v>58</v>
      </c>
      <c r="G12" s="19">
        <v>118110</v>
      </c>
      <c r="H12" s="19">
        <v>150000</v>
      </c>
      <c r="I12" s="19">
        <v>150000</v>
      </c>
      <c r="K12" s="3" t="s">
        <v>37</v>
      </c>
    </row>
    <row r="13" spans="1:11" ht="39">
      <c r="A13" s="4" t="s">
        <v>10</v>
      </c>
      <c r="B13" s="21" t="s">
        <v>53</v>
      </c>
      <c r="C13" s="23">
        <v>42671</v>
      </c>
      <c r="D13" s="25">
        <v>42684</v>
      </c>
      <c r="E13" s="22" t="s">
        <v>49</v>
      </c>
      <c r="F13" s="21" t="s">
        <v>57</v>
      </c>
      <c r="G13" s="19">
        <v>1050036</v>
      </c>
      <c r="H13" s="19">
        <f>1290354.44</f>
        <v>1290354.44</v>
      </c>
      <c r="I13" s="19">
        <f>+H13*0.2</f>
        <v>258070.888</v>
      </c>
      <c r="K13" s="3" t="s">
        <v>37</v>
      </c>
    </row>
    <row r="14" spans="1:11" ht="31.5">
      <c r="A14" s="4" t="s">
        <v>11</v>
      </c>
      <c r="B14" s="21" t="s">
        <v>52</v>
      </c>
      <c r="C14" s="23">
        <v>42671</v>
      </c>
      <c r="D14" s="25">
        <v>42684</v>
      </c>
      <c r="E14" s="4" t="s">
        <v>48</v>
      </c>
      <c r="F14" s="21" t="s">
        <v>56</v>
      </c>
      <c r="G14" s="19">
        <v>25000</v>
      </c>
      <c r="H14" s="19">
        <v>31750</v>
      </c>
      <c r="I14" s="19">
        <v>31750</v>
      </c>
      <c r="K14" s="3" t="s">
        <v>39</v>
      </c>
    </row>
    <row r="15" spans="1:11" ht="26.25">
      <c r="A15" s="4" t="s">
        <v>12</v>
      </c>
      <c r="B15" s="21" t="s">
        <v>63</v>
      </c>
      <c r="C15" s="23">
        <v>42705</v>
      </c>
      <c r="D15" s="25">
        <v>42724</v>
      </c>
      <c r="E15" s="4" t="s">
        <v>62</v>
      </c>
      <c r="F15" s="24" t="s">
        <v>64</v>
      </c>
      <c r="G15" s="19">
        <v>152500</v>
      </c>
      <c r="H15" s="19">
        <v>193675</v>
      </c>
      <c r="I15" s="19">
        <f>+H15</f>
        <v>193675</v>
      </c>
      <c r="K15" s="3" t="s">
        <v>38</v>
      </c>
    </row>
    <row r="16" spans="1:11" ht="31.5">
      <c r="A16" s="4" t="s">
        <v>13</v>
      </c>
      <c r="B16" s="21" t="s">
        <v>67</v>
      </c>
      <c r="C16" s="23">
        <v>42677</v>
      </c>
      <c r="D16" s="25">
        <v>42684</v>
      </c>
      <c r="E16" s="4" t="s">
        <v>65</v>
      </c>
      <c r="F16" s="24" t="s">
        <v>66</v>
      </c>
      <c r="G16" s="19">
        <v>43220</v>
      </c>
      <c r="H16" s="19">
        <v>54890</v>
      </c>
      <c r="I16" s="19">
        <v>54000</v>
      </c>
      <c r="K16" s="3" t="s">
        <v>40</v>
      </c>
    </row>
    <row r="17" spans="1:9" ht="15.75">
      <c r="A17" s="35" t="s">
        <v>14</v>
      </c>
      <c r="B17" s="36"/>
      <c r="C17" s="36"/>
      <c r="D17" s="36"/>
      <c r="E17" s="36"/>
      <c r="F17" s="36"/>
      <c r="G17" s="37"/>
      <c r="H17" s="19">
        <f>SUM(H12:H16)</f>
        <v>1720669.44</v>
      </c>
      <c r="I17" s="19">
        <f>SUM(I12:I16)</f>
        <v>687495.888</v>
      </c>
    </row>
    <row r="18" spans="1:9" ht="15.75">
      <c r="A18" s="5"/>
      <c r="B18" s="5"/>
      <c r="C18" s="5"/>
      <c r="D18" s="5"/>
      <c r="E18" s="5"/>
      <c r="F18" s="5"/>
      <c r="G18" s="5"/>
      <c r="H18" s="2"/>
      <c r="I18" s="2"/>
    </row>
    <row r="19" spans="1:9" ht="15.75">
      <c r="A19" s="5"/>
      <c r="B19" s="5"/>
      <c r="C19" s="5"/>
      <c r="D19" s="5"/>
      <c r="E19" s="5"/>
      <c r="F19" s="5"/>
      <c r="G19" s="5"/>
      <c r="H19" s="2"/>
      <c r="I19" s="2"/>
    </row>
    <row r="21" spans="1:9" ht="15.75">
      <c r="A21" s="38" t="s">
        <v>54</v>
      </c>
      <c r="B21" s="39"/>
      <c r="C21" s="39"/>
      <c r="D21" s="39"/>
      <c r="E21" s="39"/>
      <c r="F21" s="39"/>
      <c r="G21" s="39"/>
      <c r="H21" s="39"/>
      <c r="I21" s="40"/>
    </row>
    <row r="22" spans="1:9" ht="15.75">
      <c r="A22" s="41"/>
      <c r="B22" s="42"/>
      <c r="C22" s="42"/>
      <c r="D22" s="42"/>
      <c r="E22" s="42"/>
      <c r="F22" s="42"/>
      <c r="G22" s="42"/>
      <c r="H22" s="42"/>
      <c r="I22" s="43"/>
    </row>
    <row r="25" spans="1:3" ht="15.75">
      <c r="A25" s="30" t="s">
        <v>15</v>
      </c>
      <c r="B25" s="31"/>
      <c r="C25" s="31"/>
    </row>
    <row r="26" spans="7:9" ht="15.75" customHeight="1">
      <c r="G26" s="29" t="s">
        <v>59</v>
      </c>
      <c r="H26" s="29"/>
      <c r="I26" s="29"/>
    </row>
    <row r="27" spans="7:9" ht="15.75">
      <c r="G27" s="29"/>
      <c r="H27" s="29"/>
      <c r="I27" s="29"/>
    </row>
    <row r="28" spans="7:9" ht="15.75">
      <c r="G28" s="29"/>
      <c r="H28" s="29"/>
      <c r="I28" s="29"/>
    </row>
    <row r="29" spans="7:9" ht="15.75">
      <c r="G29" s="29"/>
      <c r="H29" s="29"/>
      <c r="I29" s="29"/>
    </row>
  </sheetData>
  <sheetProtection password="EC3F" sheet="1" selectLockedCells="1" selectUnlockedCells="1"/>
  <mergeCells count="14">
    <mergeCell ref="G26:I29"/>
    <mergeCell ref="A9:I9"/>
    <mergeCell ref="A25:C25"/>
    <mergeCell ref="A10:I10"/>
    <mergeCell ref="A17:G17"/>
    <mergeCell ref="A21:I22"/>
    <mergeCell ref="A7:I7"/>
    <mergeCell ref="A8:I8"/>
    <mergeCell ref="A1:I1"/>
    <mergeCell ref="A2:I2"/>
    <mergeCell ref="A3:I3"/>
    <mergeCell ref="A4:I4"/>
    <mergeCell ref="A5:I5"/>
    <mergeCell ref="A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17" sqref="K17:K18"/>
    </sheetView>
  </sheetViews>
  <sheetFormatPr defaultColWidth="9.00390625" defaultRowHeight="12.75"/>
  <cols>
    <col min="2" max="2" width="39.375" style="0" customWidth="1"/>
    <col min="3" max="3" width="18.625" style="0" customWidth="1"/>
    <col min="4" max="5" width="16.375" style="0" customWidth="1"/>
  </cols>
  <sheetData>
    <row r="1" spans="2:5" ht="41.25" customHeight="1">
      <c r="B1" s="44"/>
      <c r="C1" s="6" t="s">
        <v>16</v>
      </c>
      <c r="D1" s="46" t="s">
        <v>18</v>
      </c>
      <c r="E1" s="46" t="s">
        <v>35</v>
      </c>
    </row>
    <row r="2" spans="2:5" ht="13.5" thickBot="1">
      <c r="B2" s="45"/>
      <c r="C2" s="7" t="s">
        <v>17</v>
      </c>
      <c r="D2" s="47"/>
      <c r="E2" s="47"/>
    </row>
    <row r="3" spans="2:5" ht="13.5" thickBot="1">
      <c r="B3" s="8"/>
      <c r="C3" s="15"/>
      <c r="D3" s="15"/>
      <c r="E3" s="15"/>
    </row>
    <row r="4" spans="2:5" ht="13.5" thickBot="1">
      <c r="B4" s="9" t="s">
        <v>19</v>
      </c>
      <c r="C4" s="17"/>
      <c r="D4" s="17"/>
      <c r="E4" s="15"/>
    </row>
    <row r="5" spans="2:5" ht="13.5" thickBot="1">
      <c r="B5" s="10" t="s">
        <v>20</v>
      </c>
      <c r="C5" s="12"/>
      <c r="D5" s="12"/>
      <c r="E5" s="15"/>
    </row>
    <row r="6" spans="1:8" ht="13.5" thickBot="1">
      <c r="A6" t="s">
        <v>36</v>
      </c>
      <c r="B6" s="11" t="s">
        <v>21</v>
      </c>
      <c r="C6" s="15">
        <v>1045000</v>
      </c>
      <c r="D6" s="15">
        <v>1045000</v>
      </c>
      <c r="E6" s="15">
        <f>+SUMIF('Elszámoló lap'!$K$12:$K$16,összesítés!A6,'Elszámoló lap'!$I$12:$I$16)</f>
        <v>0</v>
      </c>
      <c r="F6" s="18"/>
      <c r="G6" s="18"/>
      <c r="H6" s="18"/>
    </row>
    <row r="7" spans="2:6" ht="13.5" thickBot="1">
      <c r="B7" s="11"/>
      <c r="C7" s="15"/>
      <c r="D7" s="15"/>
      <c r="E7" s="15"/>
      <c r="F7" s="18"/>
    </row>
    <row r="8" spans="2:8" ht="13.5" thickBot="1">
      <c r="B8" s="8" t="s">
        <v>20</v>
      </c>
      <c r="C8" s="15"/>
      <c r="D8" s="15"/>
      <c r="E8" s="15"/>
      <c r="F8" s="18"/>
      <c r="H8" s="18"/>
    </row>
    <row r="9" spans="2:6" ht="13.5" thickBot="1">
      <c r="B9" s="10" t="s">
        <v>22</v>
      </c>
      <c r="C9" s="12">
        <v>0</v>
      </c>
      <c r="D9" s="12">
        <v>0</v>
      </c>
      <c r="E9" s="15"/>
      <c r="F9" s="18"/>
    </row>
    <row r="10" spans="2:6" ht="13.5" thickBot="1">
      <c r="B10" s="10" t="s">
        <v>23</v>
      </c>
      <c r="C10" s="12">
        <v>0</v>
      </c>
      <c r="D10" s="12">
        <v>0</v>
      </c>
      <c r="E10" s="15"/>
      <c r="F10" s="18"/>
    </row>
    <row r="11" spans="2:6" ht="13.5" thickBot="1">
      <c r="B11" s="10"/>
      <c r="C11" s="12"/>
      <c r="D11" s="12"/>
      <c r="E11" s="15"/>
      <c r="F11" s="18"/>
    </row>
    <row r="12" spans="2:6" ht="26.25" thickBot="1">
      <c r="B12" s="9" t="s">
        <v>24</v>
      </c>
      <c r="C12" s="17"/>
      <c r="D12" s="17"/>
      <c r="E12" s="15"/>
      <c r="F12" s="18"/>
    </row>
    <row r="13" spans="2:6" ht="13.5" thickBot="1">
      <c r="B13" s="10" t="s">
        <v>25</v>
      </c>
      <c r="C13" s="12"/>
      <c r="D13" s="12"/>
      <c r="E13" s="15"/>
      <c r="F13" s="18"/>
    </row>
    <row r="14" spans="1:6" ht="13.5" thickBot="1">
      <c r="A14" t="s">
        <v>50</v>
      </c>
      <c r="B14" s="10" t="s">
        <v>26</v>
      </c>
      <c r="C14" s="12">
        <v>282150</v>
      </c>
      <c r="D14" s="12">
        <v>282150</v>
      </c>
      <c r="E14" s="15">
        <f>+SUMIF('Elszámoló lap'!$K$12:$K$16,összesítés!A14,'Elszámoló lap'!$I$12:$I$16)</f>
        <v>0</v>
      </c>
      <c r="F14" s="18"/>
    </row>
    <row r="15" spans="2:6" ht="13.5" thickBot="1">
      <c r="B15" s="10"/>
      <c r="C15" s="12"/>
      <c r="D15" s="12"/>
      <c r="E15" s="15"/>
      <c r="F15" s="18"/>
    </row>
    <row r="16" spans="2:6" ht="13.5" thickBot="1">
      <c r="B16" s="9" t="s">
        <v>27</v>
      </c>
      <c r="C16" s="17"/>
      <c r="D16" s="17"/>
      <c r="E16" s="15"/>
      <c r="F16" s="18"/>
    </row>
    <row r="17" spans="1:8" ht="26.25" thickBot="1">
      <c r="A17" t="s">
        <v>37</v>
      </c>
      <c r="B17" s="13" t="s">
        <v>28</v>
      </c>
      <c r="C17" s="14">
        <v>300000</v>
      </c>
      <c r="D17" s="15">
        <v>300000</v>
      </c>
      <c r="E17" s="15">
        <f>+SUMIF('Elszámoló lap'!$K$12:$K$16,összesítés!A17,'Elszámoló lap'!$I$12:$I$16)</f>
        <v>408070.88800000004</v>
      </c>
      <c r="F17" s="18"/>
      <c r="G17" s="18"/>
      <c r="H17" s="18"/>
    </row>
    <row r="18" spans="1:6" ht="13.5" thickBot="1">
      <c r="A18" t="s">
        <v>38</v>
      </c>
      <c r="B18" s="13" t="s">
        <v>29</v>
      </c>
      <c r="C18" s="15">
        <v>200000</v>
      </c>
      <c r="D18" s="15">
        <v>200000</v>
      </c>
      <c r="E18" s="15">
        <f>+SUMIF('Elszámoló lap'!$K$12:$K$16,összesítés!A18,'Elszámoló lap'!$I$12:$I$16)</f>
        <v>193675</v>
      </c>
      <c r="F18" s="18"/>
    </row>
    <row r="19" spans="1:6" ht="13.5" thickBot="1">
      <c r="A19" t="s">
        <v>39</v>
      </c>
      <c r="B19" s="13" t="s">
        <v>30</v>
      </c>
      <c r="C19" s="15">
        <v>80000</v>
      </c>
      <c r="D19" s="15">
        <v>80000</v>
      </c>
      <c r="E19" s="15">
        <f>+SUMIF('Elszámoló lap'!$K$12:$K$16,összesítés!A19,'Elszámoló lap'!$I$12:$I$16)</f>
        <v>31750</v>
      </c>
      <c r="F19" s="18"/>
    </row>
    <row r="20" spans="1:6" ht="26.25" thickBot="1">
      <c r="A20" t="s">
        <v>40</v>
      </c>
      <c r="B20" s="13" t="s">
        <v>31</v>
      </c>
      <c r="C20" s="15">
        <v>45000</v>
      </c>
      <c r="D20" s="15">
        <v>45000</v>
      </c>
      <c r="E20" s="15">
        <f>+SUMIF('Elszámoló lap'!$K$12:$K$16,összesítés!A20,'Elszámoló lap'!$I$12:$I$16)</f>
        <v>54000</v>
      </c>
      <c r="F20" s="18"/>
    </row>
    <row r="21" spans="2:6" ht="13.5" thickBot="1">
      <c r="B21" s="9" t="s">
        <v>32</v>
      </c>
      <c r="C21" s="12"/>
      <c r="D21" s="12"/>
      <c r="E21" s="15"/>
      <c r="F21" s="18"/>
    </row>
    <row r="22" spans="2:6" ht="26.25" thickBot="1">
      <c r="B22" s="10" t="s">
        <v>33</v>
      </c>
      <c r="C22" s="12"/>
      <c r="D22" s="12"/>
      <c r="E22" s="15"/>
      <c r="F22" s="18"/>
    </row>
    <row r="23" spans="2:6" ht="13.5" thickBot="1">
      <c r="B23" s="10"/>
      <c r="C23" s="12"/>
      <c r="D23" s="12"/>
      <c r="E23" s="15"/>
      <c r="F23" s="18"/>
    </row>
    <row r="24" spans="2:6" ht="13.5" thickBot="1">
      <c r="B24" s="10" t="s">
        <v>34</v>
      </c>
      <c r="C24" s="12">
        <f>SUM(C3:C23)</f>
        <v>1952150</v>
      </c>
      <c r="D24" s="12">
        <f>SUM(D3:D23)</f>
        <v>1952150</v>
      </c>
      <c r="E24" s="12">
        <f>SUM(E3:E23)</f>
        <v>687495.888</v>
      </c>
      <c r="F24" s="18"/>
    </row>
    <row r="25" spans="4:6" ht="12.75">
      <c r="D25">
        <f>+D24*0.6</f>
        <v>1171290</v>
      </c>
      <c r="E25">
        <f>+E24/D24</f>
        <v>0.35217369976692364</v>
      </c>
      <c r="F25" s="18"/>
    </row>
    <row r="27" spans="2:5" ht="12.75">
      <c r="B27" s="16"/>
      <c r="D27" s="18"/>
      <c r="E27" s="18"/>
    </row>
    <row r="28" spans="2:5" ht="12.75">
      <c r="B28" s="16"/>
      <c r="E28" s="18"/>
    </row>
    <row r="32" ht="12.75">
      <c r="E32" s="18"/>
    </row>
  </sheetData>
  <sheetProtection password="EC3F" sheet="1" objects="1" scenarios="1" selectLockedCells="1" selectUnlockedCells="1"/>
  <mergeCells count="3">
    <mergeCell ref="B1:B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SzaboG</dc:creator>
  <cp:keywords/>
  <dc:description/>
  <cp:lastModifiedBy>Mucsi Gyula</cp:lastModifiedBy>
  <cp:lastPrinted>2017-02-14T14:59:53Z</cp:lastPrinted>
  <dcterms:created xsi:type="dcterms:W3CDTF">2005-08-26T12:57:16Z</dcterms:created>
  <dcterms:modified xsi:type="dcterms:W3CDTF">2017-05-11T11:02:06Z</dcterms:modified>
  <cp:category/>
  <cp:version/>
  <cp:contentType/>
  <cp:contentStatus/>
</cp:coreProperties>
</file>